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380" windowWidth="27340" windowHeight="13360" activeTab="0"/>
  </bookViews>
  <sheets>
    <sheet name="dimensionen | flächen | volumen" sheetId="1" r:id="rId1"/>
    <sheet name="geschwindigkeit" sheetId="2" r:id="rId2"/>
    <sheet name="gewichte" sheetId="3" r:id="rId3"/>
  </sheets>
  <definedNames/>
  <calcPr fullCalcOnLoad="1"/>
</workbook>
</file>

<file path=xl/sharedStrings.xml><?xml version="1.0" encoding="utf-8"?>
<sst xmlns="http://schemas.openxmlformats.org/spreadsheetml/2006/main" count="84" uniqueCount="27">
  <si>
    <t>EINHEITEN - UMRECHNER</t>
  </si>
  <si>
    <t>=</t>
  </si>
  <si>
    <t>GESCHWINDIGKEIT</t>
  </si>
  <si>
    <t>mm</t>
  </si>
  <si>
    <t>km</t>
  </si>
  <si>
    <t>m/s</t>
  </si>
  <si>
    <t>km/h</t>
  </si>
  <si>
    <t>GEWICHTE</t>
  </si>
  <si>
    <t>kg</t>
  </si>
  <si>
    <t>BITTE GEBEN SIE IN DAS JEWEILIGE ROTE FELD DIE IST-MENGE EIN.</t>
  </si>
  <si>
    <t>DAS JEWEILIGE GRÜNE FELD ZEIGT DANN AUTOMATISCH DIE ZIELMENGE AN.</t>
  </si>
  <si>
    <t>von Europa-Einheiten auf Fremd-Einheiten</t>
  </si>
  <si>
    <t>von Fremd-Einheiten auf Europa-Einheiten</t>
  </si>
  <si>
    <t>cm</t>
  </si>
  <si>
    <t>Millimeter (mm)</t>
  </si>
  <si>
    <t>Centimeter (cm)</t>
  </si>
  <si>
    <t>Kilometer (km)</t>
  </si>
  <si>
    <t>m³</t>
  </si>
  <si>
    <t>Kubikmeter (m³)</t>
  </si>
  <si>
    <t>km²</t>
  </si>
  <si>
    <t>Quadratkilometer (km²)</t>
  </si>
  <si>
    <t>Kilometer / Stunde (km/h)</t>
  </si>
  <si>
    <t>Meter / Sekunde (m/s)</t>
  </si>
  <si>
    <t>Knoten</t>
  </si>
  <si>
    <t>Kilogramm (kg)</t>
  </si>
  <si>
    <t>WEITERE EINHEITEN-UMRECHNER FINDEN SIE AUF: https://www.unitjuggler.com</t>
  </si>
  <si>
    <t>DIMENSIONEN | FLÄCHEN | VOLUMEN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</si>
</sst>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#,##0.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</numFmts>
  <fonts count="43">
    <font>
      <sz val="10"/>
      <name val="Tahoma"/>
      <family val="0"/>
    </font>
    <font>
      <sz val="12"/>
      <name val="Tahoma"/>
      <family val="2"/>
    </font>
    <font>
      <sz val="12"/>
      <color indexed="9"/>
      <name val="Tahoma"/>
      <family val="2"/>
    </font>
    <font>
      <sz val="16"/>
      <name val="Tahoma"/>
      <family val="2"/>
    </font>
    <font>
      <sz val="16"/>
      <color indexed="9"/>
      <name val="Tahoma"/>
      <family val="2"/>
    </font>
    <font>
      <b/>
      <sz val="24"/>
      <color indexed="9"/>
      <name val="Tahoma"/>
      <family val="2"/>
    </font>
    <font>
      <sz val="18"/>
      <color indexed="9"/>
      <name val="Tahoma"/>
      <family val="2"/>
    </font>
    <font>
      <sz val="12"/>
      <color indexed="44"/>
      <name val="Tahoma"/>
      <family val="2"/>
    </font>
    <font>
      <sz val="16"/>
      <color indexed="44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167" fontId="4" fillId="35" borderId="10" xfId="0" applyNumberFormat="1" applyFont="1" applyFill="1" applyBorder="1" applyAlignment="1">
      <alignment vertical="center"/>
    </xf>
    <xf numFmtId="167" fontId="3" fillId="33" borderId="0" xfId="0" applyNumberFormat="1" applyFont="1" applyFill="1" applyAlignment="1">
      <alignment vertical="center"/>
    </xf>
    <xf numFmtId="0" fontId="4" fillId="36" borderId="12" xfId="0" applyFont="1" applyFill="1" applyBorder="1" applyAlignment="1" applyProtection="1">
      <alignment horizontal="center" vertical="center"/>
      <protection locked="0"/>
    </xf>
    <xf numFmtId="0" fontId="1" fillId="37" borderId="0" xfId="0" applyFont="1" applyFill="1" applyAlignment="1">
      <alignment vertical="center"/>
    </xf>
    <xf numFmtId="0" fontId="3" fillId="37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S25"/>
  <sheetViews>
    <sheetView tabSelected="1" workbookViewId="0" topLeftCell="A1">
      <pane ySplit="5" topLeftCell="BM6" activePane="bottomLeft" state="frozen"/>
      <selection pane="topLeft" activeCell="A1" sqref="A1"/>
      <selection pane="bottomLeft" activeCell="B11" sqref="B11"/>
    </sheetView>
  </sheetViews>
  <sheetFormatPr defaultColWidth="11.57421875" defaultRowHeight="12.75"/>
  <cols>
    <col min="1" max="1" width="2.7109375" style="1" customWidth="1"/>
    <col min="2" max="2" width="11.140625" style="2" customWidth="1"/>
    <col min="3" max="3" width="39.421875" style="1" customWidth="1"/>
    <col min="4" max="4" width="5.421875" style="2" customWidth="1"/>
    <col min="5" max="5" width="20.7109375" style="1" customWidth="1"/>
    <col min="6" max="6" width="18.8515625" style="1" customWidth="1"/>
    <col min="7" max="7" width="4.7109375" style="1" customWidth="1"/>
    <col min="8" max="8" width="4.7109375" style="13" customWidth="1"/>
    <col min="9" max="9" width="4.7109375" style="1" customWidth="1"/>
    <col min="10" max="10" width="11.140625" style="2" customWidth="1"/>
    <col min="11" max="11" width="39.421875" style="1" customWidth="1"/>
    <col min="12" max="12" width="5.421875" style="2" customWidth="1"/>
    <col min="13" max="13" width="20.7109375" style="1" customWidth="1"/>
    <col min="14" max="14" width="18.7109375" style="1" customWidth="1"/>
    <col min="15" max="18" width="11.421875" style="1" customWidth="1"/>
    <col min="19" max="19" width="11.421875" style="15" customWidth="1"/>
    <col min="20" max="16384" width="11.421875" style="1" customWidth="1"/>
  </cols>
  <sheetData>
    <row r="1" spans="2:14" ht="30">
      <c r="B1" s="17" t="s">
        <v>0</v>
      </c>
      <c r="C1" s="17"/>
      <c r="D1" s="17"/>
      <c r="E1" s="17"/>
      <c r="F1" s="17"/>
      <c r="J1" s="17" t="s">
        <v>0</v>
      </c>
      <c r="K1" s="17"/>
      <c r="L1" s="17"/>
      <c r="M1" s="17"/>
      <c r="N1" s="17"/>
    </row>
    <row r="2" ht="7.5" customHeight="1"/>
    <row r="3" spans="2:14" ht="19.5" customHeight="1">
      <c r="B3" s="18" t="s">
        <v>9</v>
      </c>
      <c r="C3" s="18"/>
      <c r="D3" s="18"/>
      <c r="E3" s="18"/>
      <c r="F3" s="18"/>
      <c r="J3" s="18" t="s">
        <v>9</v>
      </c>
      <c r="K3" s="18"/>
      <c r="L3" s="18"/>
      <c r="M3" s="18"/>
      <c r="N3" s="18"/>
    </row>
    <row r="4" spans="2:14" ht="19.5" customHeight="1">
      <c r="B4" s="18" t="s">
        <v>10</v>
      </c>
      <c r="C4" s="18"/>
      <c r="D4" s="18"/>
      <c r="E4" s="18"/>
      <c r="F4" s="18"/>
      <c r="J4" s="18" t="s">
        <v>10</v>
      </c>
      <c r="K4" s="18"/>
      <c r="L4" s="18"/>
      <c r="M4" s="18"/>
      <c r="N4" s="18"/>
    </row>
    <row r="5" spans="2:10" ht="11.25" customHeight="1">
      <c r="B5" s="3"/>
      <c r="J5" s="3"/>
    </row>
    <row r="6" spans="2:10" ht="10.5" customHeight="1">
      <c r="B6" s="3"/>
      <c r="J6" s="3"/>
    </row>
    <row r="7" spans="2:14" ht="32.25" customHeight="1">
      <c r="B7" s="19" t="s">
        <v>12</v>
      </c>
      <c r="C7" s="19"/>
      <c r="D7" s="19"/>
      <c r="E7" s="19"/>
      <c r="F7" s="19"/>
      <c r="J7" s="19" t="s">
        <v>11</v>
      </c>
      <c r="K7" s="19"/>
      <c r="L7" s="19"/>
      <c r="M7" s="19"/>
      <c r="N7" s="19"/>
    </row>
    <row r="8" spans="2:12" ht="10.5" customHeight="1">
      <c r="B8" s="3"/>
      <c r="J8" s="1"/>
      <c r="L8" s="1"/>
    </row>
    <row r="9" spans="2:19" s="4" customFormat="1" ht="26.25" customHeight="1">
      <c r="B9" s="5" t="s">
        <v>26</v>
      </c>
      <c r="D9" s="6"/>
      <c r="H9" s="14"/>
      <c r="J9" s="5" t="s">
        <v>26</v>
      </c>
      <c r="L9" s="6"/>
      <c r="S9" s="16"/>
    </row>
    <row r="10" spans="2:19" s="4" customFormat="1" ht="26.25" customHeight="1" thickBot="1">
      <c r="B10" s="6"/>
      <c r="D10" s="6"/>
      <c r="H10" s="14"/>
      <c r="J10" s="6"/>
      <c r="L10" s="6"/>
      <c r="S10" s="16"/>
    </row>
    <row r="11" spans="2:19" s="4" customFormat="1" ht="26.25" customHeight="1" thickBot="1">
      <c r="B11" s="12">
        <v>1</v>
      </c>
      <c r="C11" s="9" t="str">
        <f>IF(B11&gt;1,"inches","inch")</f>
        <v>inch</v>
      </c>
      <c r="D11" s="8" t="s">
        <v>1</v>
      </c>
      <c r="E11" s="10">
        <f>25.4*B11</f>
        <v>25.4</v>
      </c>
      <c r="F11" s="7" t="s">
        <v>3</v>
      </c>
      <c r="H11" s="14"/>
      <c r="J11" s="12">
        <v>1</v>
      </c>
      <c r="K11" s="9" t="s">
        <v>14</v>
      </c>
      <c r="L11" s="8" t="s">
        <v>1</v>
      </c>
      <c r="M11" s="10">
        <f>+J11/S11</f>
        <v>0.03937007874015748</v>
      </c>
      <c r="N11" s="9" t="str">
        <f>IF(M11&gt;1,"inches","inch")</f>
        <v>inch</v>
      </c>
      <c r="S11" s="16">
        <v>25.4</v>
      </c>
    </row>
    <row r="12" spans="2:19" s="4" customFormat="1" ht="26.25" customHeight="1" thickBot="1">
      <c r="B12" s="6"/>
      <c r="D12" s="6"/>
      <c r="E12" s="11"/>
      <c r="H12" s="14"/>
      <c r="J12" s="6"/>
      <c r="L12" s="6"/>
      <c r="M12" s="11"/>
      <c r="S12" s="16"/>
    </row>
    <row r="13" spans="2:19" s="4" customFormat="1" ht="26.25" customHeight="1" thickBot="1">
      <c r="B13" s="12">
        <v>1</v>
      </c>
      <c r="C13" s="9" t="str">
        <f>IF(B13&gt;1,"feet","foot")</f>
        <v>foot</v>
      </c>
      <c r="D13" s="8" t="s">
        <v>1</v>
      </c>
      <c r="E13" s="10">
        <f>304.8*B13</f>
        <v>304.8</v>
      </c>
      <c r="F13" s="7" t="s">
        <v>3</v>
      </c>
      <c r="H13" s="14"/>
      <c r="J13" s="12">
        <v>1</v>
      </c>
      <c r="K13" s="9" t="s">
        <v>14</v>
      </c>
      <c r="L13" s="8" t="s">
        <v>1</v>
      </c>
      <c r="M13" s="10">
        <f>+J13/S13</f>
        <v>0.0032808398950131233</v>
      </c>
      <c r="N13" s="9" t="str">
        <f>IF(M13&gt;1,"feet","foot")</f>
        <v>foot</v>
      </c>
      <c r="S13" s="16">
        <v>304.8</v>
      </c>
    </row>
    <row r="14" spans="2:19" s="4" customFormat="1" ht="26.25" customHeight="1" thickBot="1">
      <c r="B14" s="6"/>
      <c r="D14" s="6"/>
      <c r="E14" s="11"/>
      <c r="H14" s="14"/>
      <c r="J14" s="6"/>
      <c r="L14" s="6"/>
      <c r="M14" s="11"/>
      <c r="S14" s="16"/>
    </row>
    <row r="15" spans="2:19" s="4" customFormat="1" ht="26.25" customHeight="1" thickBot="1">
      <c r="B15" s="12">
        <v>1</v>
      </c>
      <c r="C15" s="9" t="str">
        <f>IF(B15&gt;1,"yards","yard")</f>
        <v>yard</v>
      </c>
      <c r="D15" s="8" t="s">
        <v>1</v>
      </c>
      <c r="E15" s="10">
        <f>91.44*B15</f>
        <v>91.44</v>
      </c>
      <c r="F15" s="7" t="s">
        <v>13</v>
      </c>
      <c r="H15" s="14"/>
      <c r="J15" s="12">
        <v>1</v>
      </c>
      <c r="K15" s="9" t="s">
        <v>15</v>
      </c>
      <c r="L15" s="8" t="s">
        <v>1</v>
      </c>
      <c r="M15" s="10">
        <f>+J15/S15</f>
        <v>0.010936132983377079</v>
      </c>
      <c r="N15" s="9" t="str">
        <f>IF(M15&gt;1,"yards","yard")</f>
        <v>yard</v>
      </c>
      <c r="S15" s="16">
        <v>91.44</v>
      </c>
    </row>
    <row r="16" spans="2:19" s="4" customFormat="1" ht="26.25" customHeight="1" thickBot="1">
      <c r="B16" s="6"/>
      <c r="D16" s="6"/>
      <c r="E16" s="11"/>
      <c r="H16" s="14"/>
      <c r="J16" s="6"/>
      <c r="L16" s="6"/>
      <c r="M16" s="11"/>
      <c r="S16" s="16"/>
    </row>
    <row r="17" spans="2:19" s="4" customFormat="1" ht="26.25" customHeight="1" thickBot="1">
      <c r="B17" s="12">
        <v>1</v>
      </c>
      <c r="C17" s="9" t="str">
        <f>IF(B17&gt;1,"miles","mile")</f>
        <v>mile</v>
      </c>
      <c r="D17" s="8" t="s">
        <v>1</v>
      </c>
      <c r="E17" s="10">
        <f>1.609344*B17</f>
        <v>1.609344</v>
      </c>
      <c r="F17" s="7" t="s">
        <v>4</v>
      </c>
      <c r="H17" s="14"/>
      <c r="J17" s="12">
        <v>1</v>
      </c>
      <c r="K17" s="9" t="s">
        <v>16</v>
      </c>
      <c r="L17" s="8" t="s">
        <v>1</v>
      </c>
      <c r="M17" s="10">
        <f>+J17/S17</f>
        <v>0.621371192237334</v>
      </c>
      <c r="N17" s="9" t="str">
        <f>IF(M17&gt;1,"miles","mile")</f>
        <v>mile</v>
      </c>
      <c r="S17" s="16">
        <v>1.609344</v>
      </c>
    </row>
    <row r="18" spans="2:19" s="4" customFormat="1" ht="26.25" customHeight="1" thickBot="1">
      <c r="B18" s="6"/>
      <c r="D18" s="6"/>
      <c r="E18" s="11"/>
      <c r="H18" s="14"/>
      <c r="J18" s="6"/>
      <c r="L18" s="6"/>
      <c r="M18" s="11"/>
      <c r="S18" s="16"/>
    </row>
    <row r="19" spans="2:19" s="4" customFormat="1" ht="26.25" customHeight="1" thickBot="1">
      <c r="B19" s="12">
        <v>1</v>
      </c>
      <c r="C19" s="9" t="str">
        <f>IF(B19&gt;1,"seamiles","seamile")</f>
        <v>seamile</v>
      </c>
      <c r="D19" s="8" t="s">
        <v>1</v>
      </c>
      <c r="E19" s="10">
        <f>1.852*B19</f>
        <v>1.852</v>
      </c>
      <c r="F19" s="7" t="s">
        <v>4</v>
      </c>
      <c r="H19" s="14"/>
      <c r="J19" s="12">
        <v>1</v>
      </c>
      <c r="K19" s="9" t="s">
        <v>16</v>
      </c>
      <c r="L19" s="8" t="s">
        <v>1</v>
      </c>
      <c r="M19" s="10">
        <f>+J19/S19</f>
        <v>0.5399568034557235</v>
      </c>
      <c r="N19" s="9" t="str">
        <f>IF(M19&gt;1,"seamiles","seamile")</f>
        <v>seamile</v>
      </c>
      <c r="S19" s="16">
        <v>1.852</v>
      </c>
    </row>
    <row r="20" spans="2:19" s="4" customFormat="1" ht="26.25" customHeight="1" thickBot="1">
      <c r="B20" s="6"/>
      <c r="D20" s="6"/>
      <c r="E20" s="11"/>
      <c r="H20" s="14"/>
      <c r="J20" s="6"/>
      <c r="L20" s="6"/>
      <c r="M20" s="11"/>
      <c r="S20" s="16"/>
    </row>
    <row r="21" spans="2:19" s="4" customFormat="1" ht="26.25" customHeight="1" thickBot="1">
      <c r="B21" s="12">
        <v>1</v>
      </c>
      <c r="C21" s="9" t="str">
        <f>IF(B21&gt;1,"acres","acre")</f>
        <v>acre</v>
      </c>
      <c r="D21" s="8" t="s">
        <v>1</v>
      </c>
      <c r="E21" s="10">
        <f>4.0468564224*B21</f>
        <v>4.0468564224</v>
      </c>
      <c r="F21" s="7" t="s">
        <v>19</v>
      </c>
      <c r="H21" s="14"/>
      <c r="J21" s="12">
        <v>1</v>
      </c>
      <c r="K21" s="9" t="s">
        <v>20</v>
      </c>
      <c r="L21" s="8" t="s">
        <v>1</v>
      </c>
      <c r="M21" s="10">
        <f>+J21/S21</f>
        <v>0.24710538146716532</v>
      </c>
      <c r="N21" s="9" t="str">
        <f>IF(M21&gt;1,"acres","acre")</f>
        <v>acre</v>
      </c>
      <c r="S21" s="16">
        <v>4.0468564224</v>
      </c>
    </row>
    <row r="22" spans="2:19" s="4" customFormat="1" ht="26.25" customHeight="1" thickBot="1">
      <c r="B22" s="6"/>
      <c r="D22" s="6"/>
      <c r="H22" s="14"/>
      <c r="J22" s="6"/>
      <c r="L22" s="6"/>
      <c r="S22" s="16"/>
    </row>
    <row r="23" spans="2:19" s="4" customFormat="1" ht="26.25" customHeight="1" thickBot="1">
      <c r="B23" s="12">
        <v>1</v>
      </c>
      <c r="C23" s="9" t="str">
        <f>IF(B23&gt;1,"cubic feet","cubic foot")</f>
        <v>cubic foot</v>
      </c>
      <c r="D23" s="8" t="s">
        <v>1</v>
      </c>
      <c r="E23" s="10">
        <f>0.028316846592*B23</f>
        <v>0.028316846592</v>
      </c>
      <c r="F23" s="7" t="s">
        <v>17</v>
      </c>
      <c r="H23" s="14"/>
      <c r="J23" s="12">
        <v>1</v>
      </c>
      <c r="K23" s="9" t="s">
        <v>18</v>
      </c>
      <c r="L23" s="8" t="s">
        <v>1</v>
      </c>
      <c r="M23" s="10">
        <f>+J23/S23</f>
        <v>35.31466672148859</v>
      </c>
      <c r="N23" s="9" t="str">
        <f>IF(M23&gt;1,"cubic feet","cubic foot")</f>
        <v>cubic feet</v>
      </c>
      <c r="S23" s="16">
        <v>0.028316846592</v>
      </c>
    </row>
    <row r="24" spans="2:19" s="4" customFormat="1" ht="26.25" customHeight="1">
      <c r="B24" s="6"/>
      <c r="D24" s="6"/>
      <c r="H24" s="14"/>
      <c r="J24" s="6"/>
      <c r="L24" s="6"/>
      <c r="S24" s="16"/>
    </row>
    <row r="25" spans="2:10" ht="19.5" customHeight="1">
      <c r="B25" s="3" t="s">
        <v>25</v>
      </c>
      <c r="J25" s="3" t="s">
        <v>25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 password="C76D" sheet="1" objects="1" scenarios="1" selectLockedCells="1"/>
  <mergeCells count="8">
    <mergeCell ref="J1:N1"/>
    <mergeCell ref="J3:N3"/>
    <mergeCell ref="J4:N4"/>
    <mergeCell ref="B7:F7"/>
    <mergeCell ref="B1:F1"/>
    <mergeCell ref="B3:F3"/>
    <mergeCell ref="B4:F4"/>
    <mergeCell ref="J7:N7"/>
  </mergeCells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5"/>
  <sheetViews>
    <sheetView workbookViewId="0" topLeftCell="A1">
      <pane ySplit="5" topLeftCell="BM6" activePane="bottomLeft" state="frozen"/>
      <selection pane="topLeft" activeCell="A1" sqref="A1"/>
      <selection pane="bottomLeft" activeCell="J11" sqref="J11"/>
    </sheetView>
  </sheetViews>
  <sheetFormatPr defaultColWidth="11.57421875" defaultRowHeight="12.75"/>
  <cols>
    <col min="1" max="1" width="2.7109375" style="1" customWidth="1"/>
    <col min="2" max="2" width="11.140625" style="2" customWidth="1"/>
    <col min="3" max="3" width="39.421875" style="1" customWidth="1"/>
    <col min="4" max="4" width="5.421875" style="2" customWidth="1"/>
    <col min="5" max="5" width="20.7109375" style="1" customWidth="1"/>
    <col min="6" max="6" width="18.8515625" style="1" customWidth="1"/>
    <col min="7" max="7" width="4.7109375" style="1" customWidth="1"/>
    <col min="8" max="8" width="4.7109375" style="13" customWidth="1"/>
    <col min="9" max="9" width="4.7109375" style="1" customWidth="1"/>
    <col min="10" max="10" width="11.140625" style="2" customWidth="1"/>
    <col min="11" max="11" width="39.421875" style="1" customWidth="1"/>
    <col min="12" max="12" width="5.421875" style="2" customWidth="1"/>
    <col min="13" max="13" width="20.7109375" style="1" customWidth="1"/>
    <col min="14" max="14" width="18.7109375" style="1" customWidth="1"/>
    <col min="15" max="18" width="11.421875" style="1" customWidth="1"/>
    <col min="19" max="19" width="11.421875" style="15" customWidth="1"/>
    <col min="20" max="16384" width="11.421875" style="1" customWidth="1"/>
  </cols>
  <sheetData>
    <row r="1" spans="2:14" ht="30">
      <c r="B1" s="17" t="s">
        <v>0</v>
      </c>
      <c r="C1" s="17"/>
      <c r="D1" s="17"/>
      <c r="E1" s="17"/>
      <c r="F1" s="17"/>
      <c r="J1" s="17" t="s">
        <v>0</v>
      </c>
      <c r="K1" s="17"/>
      <c r="L1" s="17"/>
      <c r="M1" s="17"/>
      <c r="N1" s="17"/>
    </row>
    <row r="2" ht="7.5" customHeight="1"/>
    <row r="3" spans="2:14" ht="19.5" customHeight="1">
      <c r="B3" s="18" t="s">
        <v>9</v>
      </c>
      <c r="C3" s="18"/>
      <c r="D3" s="18"/>
      <c r="E3" s="18"/>
      <c r="F3" s="18"/>
      <c r="J3" s="18" t="s">
        <v>9</v>
      </c>
      <c r="K3" s="18"/>
      <c r="L3" s="18"/>
      <c r="M3" s="18"/>
      <c r="N3" s="18"/>
    </row>
    <row r="4" spans="2:14" ht="19.5" customHeight="1">
      <c r="B4" s="18" t="s">
        <v>10</v>
      </c>
      <c r="C4" s="18"/>
      <c r="D4" s="18"/>
      <c r="E4" s="18"/>
      <c r="F4" s="18"/>
      <c r="J4" s="18" t="s">
        <v>10</v>
      </c>
      <c r="K4" s="18"/>
      <c r="L4" s="18"/>
      <c r="M4" s="18"/>
      <c r="N4" s="18"/>
    </row>
    <row r="5" spans="2:10" ht="11.25" customHeight="1">
      <c r="B5" s="3"/>
      <c r="J5" s="3"/>
    </row>
    <row r="6" spans="2:10" ht="10.5" customHeight="1">
      <c r="B6" s="3"/>
      <c r="J6" s="3"/>
    </row>
    <row r="7" spans="2:14" ht="32.25" customHeight="1">
      <c r="B7" s="19" t="s">
        <v>12</v>
      </c>
      <c r="C7" s="19"/>
      <c r="D7" s="19"/>
      <c r="E7" s="19"/>
      <c r="F7" s="19"/>
      <c r="J7" s="19" t="s">
        <v>11</v>
      </c>
      <c r="K7" s="19"/>
      <c r="L7" s="19"/>
      <c r="M7" s="19"/>
      <c r="N7" s="19"/>
    </row>
    <row r="8" spans="2:12" ht="10.5" customHeight="1">
      <c r="B8" s="3"/>
      <c r="J8" s="1"/>
      <c r="L8" s="1"/>
    </row>
    <row r="9" spans="2:19" s="4" customFormat="1" ht="26.25" customHeight="1">
      <c r="B9" s="5" t="s">
        <v>2</v>
      </c>
      <c r="D9" s="6"/>
      <c r="H9" s="14"/>
      <c r="J9" s="5" t="s">
        <v>2</v>
      </c>
      <c r="L9" s="6"/>
      <c r="S9" s="16"/>
    </row>
    <row r="10" spans="2:19" s="4" customFormat="1" ht="26.25" customHeight="1" thickBot="1">
      <c r="B10" s="6"/>
      <c r="D10" s="6"/>
      <c r="H10" s="14"/>
      <c r="J10" s="6"/>
      <c r="L10" s="6"/>
      <c r="S10" s="16"/>
    </row>
    <row r="11" spans="2:19" s="4" customFormat="1" ht="26.25" customHeight="1" thickBot="1">
      <c r="B11" s="12">
        <v>1</v>
      </c>
      <c r="C11" s="9" t="s">
        <v>23</v>
      </c>
      <c r="D11" s="8" t="s">
        <v>1</v>
      </c>
      <c r="E11" s="10">
        <f>1.852*B11</f>
        <v>1.852</v>
      </c>
      <c r="F11" s="7" t="s">
        <v>6</v>
      </c>
      <c r="H11" s="14"/>
      <c r="J11" s="12">
        <v>1</v>
      </c>
      <c r="K11" s="9" t="s">
        <v>21</v>
      </c>
      <c r="L11" s="8" t="s">
        <v>1</v>
      </c>
      <c r="M11" s="10">
        <f>+J11/S11</f>
        <v>0.5399568034557235</v>
      </c>
      <c r="N11" s="7" t="s">
        <v>23</v>
      </c>
      <c r="S11" s="16">
        <v>1.852</v>
      </c>
    </row>
    <row r="12" spans="2:19" s="4" customFormat="1" ht="26.25" customHeight="1" thickBot="1">
      <c r="B12" s="6"/>
      <c r="D12" s="6"/>
      <c r="H12" s="14"/>
      <c r="J12" s="6"/>
      <c r="L12" s="6"/>
      <c r="S12" s="16"/>
    </row>
    <row r="13" spans="2:19" s="4" customFormat="1" ht="26.25" customHeight="1" thickBot="1">
      <c r="B13" s="12">
        <v>1</v>
      </c>
      <c r="C13" s="9" t="s">
        <v>6</v>
      </c>
      <c r="D13" s="8" t="s">
        <v>1</v>
      </c>
      <c r="E13" s="10">
        <f>0.02777778*B13</f>
        <v>0.02777778</v>
      </c>
      <c r="F13" s="7" t="s">
        <v>5</v>
      </c>
      <c r="H13" s="14"/>
      <c r="J13" s="12">
        <v>1</v>
      </c>
      <c r="K13" s="9" t="s">
        <v>22</v>
      </c>
      <c r="L13" s="8" t="s">
        <v>1</v>
      </c>
      <c r="M13" s="10">
        <f>+J13/S13</f>
        <v>35.99999712000023</v>
      </c>
      <c r="N13" s="7" t="s">
        <v>6</v>
      </c>
      <c r="S13" s="16">
        <v>0.02777778</v>
      </c>
    </row>
    <row r="14" spans="2:19" s="4" customFormat="1" ht="26.25" customHeight="1">
      <c r="B14" s="6"/>
      <c r="D14" s="6"/>
      <c r="H14" s="14"/>
      <c r="J14" s="6"/>
      <c r="L14" s="6"/>
      <c r="S14" s="16"/>
    </row>
    <row r="15" spans="2:10" ht="19.5" customHeight="1">
      <c r="B15" s="3" t="s">
        <v>25</v>
      </c>
      <c r="J15" s="3" t="s">
        <v>25</v>
      </c>
    </row>
    <row r="16" ht="19.5" customHeight="1"/>
    <row r="17" ht="19.5" customHeight="1"/>
  </sheetData>
  <sheetProtection password="C76D" sheet="1" objects="1" scenarios="1" selectLockedCells="1"/>
  <mergeCells count="8">
    <mergeCell ref="B7:F7"/>
    <mergeCell ref="J7:N7"/>
    <mergeCell ref="B1:F1"/>
    <mergeCell ref="J1:N1"/>
    <mergeCell ref="B3:F3"/>
    <mergeCell ref="J3:N3"/>
    <mergeCell ref="B4:F4"/>
    <mergeCell ref="J4:N4"/>
  </mergeCells>
  <printOptions/>
  <pageMargins left="0.75" right="0.75" top="1" bottom="1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5"/>
  <sheetViews>
    <sheetView workbookViewId="0" topLeftCell="A1">
      <pane ySplit="5" topLeftCell="BM6" activePane="bottomLeft" state="frozen"/>
      <selection pane="topLeft" activeCell="A1" sqref="A1"/>
      <selection pane="bottomLeft" activeCell="B11" sqref="B11"/>
    </sheetView>
  </sheetViews>
  <sheetFormatPr defaultColWidth="11.57421875" defaultRowHeight="12.75"/>
  <cols>
    <col min="1" max="1" width="2.7109375" style="1" customWidth="1"/>
    <col min="2" max="2" width="11.140625" style="2" customWidth="1"/>
    <col min="3" max="3" width="39.421875" style="1" customWidth="1"/>
    <col min="4" max="4" width="5.421875" style="2" customWidth="1"/>
    <col min="5" max="5" width="20.7109375" style="1" customWidth="1"/>
    <col min="6" max="6" width="18.8515625" style="1" customWidth="1"/>
    <col min="7" max="7" width="4.7109375" style="1" customWidth="1"/>
    <col min="8" max="8" width="4.7109375" style="13" customWidth="1"/>
    <col min="9" max="9" width="4.7109375" style="1" customWidth="1"/>
    <col min="10" max="10" width="11.140625" style="2" customWidth="1"/>
    <col min="11" max="11" width="39.421875" style="1" customWidth="1"/>
    <col min="12" max="12" width="5.421875" style="2" customWidth="1"/>
    <col min="13" max="13" width="20.7109375" style="1" customWidth="1"/>
    <col min="14" max="14" width="18.7109375" style="1" customWidth="1"/>
    <col min="15" max="18" width="11.421875" style="1" customWidth="1"/>
    <col min="19" max="19" width="11.421875" style="15" customWidth="1"/>
    <col min="20" max="16384" width="11.421875" style="1" customWidth="1"/>
  </cols>
  <sheetData>
    <row r="1" spans="2:14" ht="30">
      <c r="B1" s="17" t="s">
        <v>0</v>
      </c>
      <c r="C1" s="17"/>
      <c r="D1" s="17"/>
      <c r="E1" s="17"/>
      <c r="F1" s="17"/>
      <c r="J1" s="17" t="s">
        <v>0</v>
      </c>
      <c r="K1" s="17"/>
      <c r="L1" s="17"/>
      <c r="M1" s="17"/>
      <c r="N1" s="17"/>
    </row>
    <row r="2" ht="7.5" customHeight="1"/>
    <row r="3" spans="2:14" ht="19.5" customHeight="1">
      <c r="B3" s="18" t="s">
        <v>9</v>
      </c>
      <c r="C3" s="18"/>
      <c r="D3" s="18"/>
      <c r="E3" s="18"/>
      <c r="F3" s="18"/>
      <c r="J3" s="18" t="s">
        <v>9</v>
      </c>
      <c r="K3" s="18"/>
      <c r="L3" s="18"/>
      <c r="M3" s="18"/>
      <c r="N3" s="18"/>
    </row>
    <row r="4" spans="2:14" ht="19.5" customHeight="1">
      <c r="B4" s="18" t="s">
        <v>10</v>
      </c>
      <c r="C4" s="18"/>
      <c r="D4" s="18"/>
      <c r="E4" s="18"/>
      <c r="F4" s="18"/>
      <c r="J4" s="18" t="s">
        <v>10</v>
      </c>
      <c r="K4" s="18"/>
      <c r="L4" s="18"/>
      <c r="M4" s="18"/>
      <c r="N4" s="18"/>
    </row>
    <row r="5" spans="2:10" ht="11.25" customHeight="1">
      <c r="B5" s="3"/>
      <c r="J5" s="3"/>
    </row>
    <row r="6" spans="2:10" ht="10.5" customHeight="1">
      <c r="B6" s="3"/>
      <c r="J6" s="3"/>
    </row>
    <row r="7" spans="2:14" ht="32.25" customHeight="1">
      <c r="B7" s="19" t="s">
        <v>12</v>
      </c>
      <c r="C7" s="19"/>
      <c r="D7" s="19"/>
      <c r="E7" s="19"/>
      <c r="F7" s="19"/>
      <c r="J7" s="19" t="s">
        <v>11</v>
      </c>
      <c r="K7" s="19"/>
      <c r="L7" s="19"/>
      <c r="M7" s="19"/>
      <c r="N7" s="19"/>
    </row>
    <row r="8" spans="2:12" ht="10.5" customHeight="1">
      <c r="B8" s="3"/>
      <c r="J8" s="1"/>
      <c r="L8" s="1"/>
    </row>
    <row r="9" spans="2:19" s="4" customFormat="1" ht="26.25" customHeight="1">
      <c r="B9" s="5" t="s">
        <v>7</v>
      </c>
      <c r="D9" s="6"/>
      <c r="H9" s="14"/>
      <c r="J9" s="5" t="s">
        <v>7</v>
      </c>
      <c r="L9" s="6"/>
      <c r="S9" s="16"/>
    </row>
    <row r="10" spans="2:19" s="4" customFormat="1" ht="26.25" customHeight="1" thickBot="1">
      <c r="B10" s="6"/>
      <c r="D10" s="6"/>
      <c r="H10" s="14"/>
      <c r="J10" s="6"/>
      <c r="L10" s="6"/>
      <c r="S10" s="16"/>
    </row>
    <row r="11" spans="2:19" s="4" customFormat="1" ht="26.25" customHeight="1" thickBot="1">
      <c r="B11" s="12">
        <v>1</v>
      </c>
      <c r="C11" s="9" t="str">
        <f>IF(B11&gt;1,"Pounds / lbs","pound / lb")</f>
        <v>pound / lb</v>
      </c>
      <c r="D11" s="8" t="s">
        <v>1</v>
      </c>
      <c r="E11" s="10">
        <f>0.45359237*B11</f>
        <v>0.45359237</v>
      </c>
      <c r="F11" s="7" t="s">
        <v>8</v>
      </c>
      <c r="H11" s="14"/>
      <c r="J11" s="12">
        <v>1</v>
      </c>
      <c r="K11" s="9" t="s">
        <v>24</v>
      </c>
      <c r="L11" s="8" t="s">
        <v>1</v>
      </c>
      <c r="M11" s="10">
        <f>+J11/S11</f>
        <v>2.2046226218487757</v>
      </c>
      <c r="N11" s="9" t="str">
        <f>IF(M11&gt;1,"Pounds / lbs","pound / lb")</f>
        <v>Pounds / lbs</v>
      </c>
      <c r="S11" s="16">
        <v>0.45359237</v>
      </c>
    </row>
    <row r="12" spans="2:19" s="4" customFormat="1" ht="26.25" customHeight="1" thickBot="1">
      <c r="B12" s="6"/>
      <c r="D12" s="6"/>
      <c r="H12" s="14"/>
      <c r="J12" s="6"/>
      <c r="L12" s="6"/>
      <c r="S12" s="16"/>
    </row>
    <row r="13" spans="2:19" s="4" customFormat="1" ht="26.25" customHeight="1" thickBot="1">
      <c r="B13" s="12">
        <v>1</v>
      </c>
      <c r="C13" s="9" t="str">
        <f>IF(B13&gt;1,"Short tons","Short ton")</f>
        <v>Short ton</v>
      </c>
      <c r="D13" s="8" t="s">
        <v>1</v>
      </c>
      <c r="E13" s="10">
        <f>907.18474*B13</f>
        <v>907.18474</v>
      </c>
      <c r="F13" s="7" t="s">
        <v>8</v>
      </c>
      <c r="H13" s="14"/>
      <c r="J13" s="12">
        <v>1</v>
      </c>
      <c r="K13" s="9" t="s">
        <v>24</v>
      </c>
      <c r="L13" s="8" t="s">
        <v>1</v>
      </c>
      <c r="M13" s="10">
        <f>+J13/S13</f>
        <v>0.001102311310924388</v>
      </c>
      <c r="N13" s="9" t="str">
        <f>IF(M13&gt;1,"Short tons","Short ton")</f>
        <v>Short ton</v>
      </c>
      <c r="S13" s="16">
        <v>907.18474</v>
      </c>
    </row>
    <row r="14" spans="2:19" s="4" customFormat="1" ht="26.25" customHeight="1">
      <c r="B14" s="6"/>
      <c r="D14" s="6"/>
      <c r="H14" s="14"/>
      <c r="J14" s="6"/>
      <c r="L14" s="6"/>
      <c r="S14" s="16"/>
    </row>
    <row r="15" spans="2:10" ht="19.5" customHeight="1">
      <c r="B15" s="3" t="s">
        <v>25</v>
      </c>
      <c r="J15" s="3" t="s">
        <v>25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</sheetData>
  <sheetProtection password="C76D" sheet="1" objects="1" scenarios="1" selectLockedCells="1"/>
  <mergeCells count="8">
    <mergeCell ref="B7:F7"/>
    <mergeCell ref="J7:N7"/>
    <mergeCell ref="B1:F1"/>
    <mergeCell ref="J1:N1"/>
    <mergeCell ref="B3:F3"/>
    <mergeCell ref="J3:N3"/>
    <mergeCell ref="B4:F4"/>
    <mergeCell ref="J4:N4"/>
  </mergeCells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nn</cp:lastModifiedBy>
  <dcterms:created xsi:type="dcterms:W3CDTF">2015-01-12T11:52:12Z</dcterms:created>
  <dcterms:modified xsi:type="dcterms:W3CDTF">2015-02-07T07:44:00Z</dcterms:modified>
  <cp:category/>
  <cp:version/>
  <cp:contentType/>
  <cp:contentStatus/>
</cp:coreProperties>
</file>